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571"/>
  <workbookPr/>
  <mc:AlternateContent xmlns:mc="http://schemas.openxmlformats.org/markup-compatibility/2006">
    <mc:Choice Requires="x15">
      <x15ac:absPath xmlns:x15ac="http://schemas.microsoft.com/office/spreadsheetml/2010/11/ac" url="C:\Users\Marieke\Documents\Freek\Modeleren in de biologie\NIBI2017\Final versions\"/>
    </mc:Choice>
  </mc:AlternateContent>
  <bookViews>
    <workbookView xWindow="0" yWindow="0" windowWidth="20520" windowHeight="9470"/>
  </bookViews>
  <sheets>
    <sheet name="Blad1" sheetId="1" r:id="rId1"/>
  </sheets>
  <definedNames>
    <definedName name="dpf">Blad1!$B$8</definedName>
    <definedName name="dpz">Blad1!$B$9</definedName>
    <definedName name="ds">Blad1!$B$12</definedName>
    <definedName name="dza">Blad1!$B$13</definedName>
    <definedName name="l_c">Blad1!$B$1</definedName>
    <definedName name="l_f">Blad1!$B$10</definedName>
    <definedName name="l_z">Blad1!$B$11</definedName>
    <definedName name="opp_filtratie">Blad1!$Q$3</definedName>
    <definedName name="opp_zuig">Blad1!$Q$5</definedName>
    <definedName name="pba">Blad1!$B$4</definedName>
    <definedName name="pbs">Blad1!$B$2</definedName>
    <definedName name="posma">Blad1!$B$7</definedName>
    <definedName name="posms">Blad1!$B$5</definedName>
    <definedName name="rcb">Blad1!$B$3</definedName>
    <definedName name="rcz">Blad1!$B$6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7" i="1" l="1"/>
  <c r="B13" i="1" l="1"/>
  <c r="B10" i="1" l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17" i="1"/>
  <c r="B4" i="1"/>
  <c r="B9" i="1" s="1"/>
  <c r="B11" i="1" l="1"/>
  <c r="B12" i="1"/>
  <c r="Q5" i="1" l="1"/>
  <c r="B8" i="1"/>
  <c r="Q3" i="1" s="1"/>
  <c r="T4" i="1" l="1"/>
  <c r="R8" i="1" s="1"/>
</calcChain>
</file>

<file path=xl/sharedStrings.xml><?xml version="1.0" encoding="utf-8"?>
<sst xmlns="http://schemas.openxmlformats.org/spreadsheetml/2006/main" count="34" uniqueCount="24">
  <si>
    <t>lengte capillair</t>
  </si>
  <si>
    <t>mm</t>
  </si>
  <si>
    <t>mmHg/mm</t>
  </si>
  <si>
    <t>mmHg</t>
  </si>
  <si>
    <t>ΔP filtratie</t>
  </si>
  <si>
    <t>lengte filtratie</t>
  </si>
  <si>
    <t>opp filtratie</t>
  </si>
  <si>
    <t>Δ Opp %</t>
  </si>
  <si>
    <t>%</t>
  </si>
  <si>
    <t>daling snijpunt</t>
  </si>
  <si>
    <t>P bloed arteriolekant</t>
  </si>
  <si>
    <t>Richtingscoëff P bloed</t>
  </si>
  <si>
    <t>Vochttransport</t>
  </si>
  <si>
    <t>opp absorptie</t>
  </si>
  <si>
    <t>P bloed venule kant</t>
  </si>
  <si>
    <t>P osm venule kant</t>
  </si>
  <si>
    <t>Afstand in het capilair (mm)</t>
  </si>
  <si>
    <t>P COP arteriole kant</t>
  </si>
  <si>
    <t>richtingscoëff COP</t>
  </si>
  <si>
    <t>ΔP COP absorptie</t>
  </si>
  <si>
    <t>lengte COP absorptie</t>
  </si>
  <si>
    <t>daling COP aderkant</t>
  </si>
  <si>
    <t>P COP</t>
  </si>
  <si>
    <t>P bloed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</si>
</sst>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/>
    <xf numFmtId="0" fontId="0" fillId="2" borderId="0" xfId="0" applyFill="1"/>
    <xf numFmtId="2" fontId="0" fillId="2" borderId="0" xfId="0" applyNumberFormat="1" applyFill="1"/>
    <xf numFmtId="2" fontId="0" fillId="0" borderId="0" xfId="0" applyNumberFormat="1" applyFill="1"/>
    <xf numFmtId="0" fontId="0" fillId="3" borderId="0" xfId="0" applyFill="1"/>
    <xf numFmtId="0" fontId="0" fillId="4" borderId="0" xfId="0" applyFill="1"/>
    <xf numFmtId="0" fontId="0" fillId="0" borderId="0" xfId="0" applyAlignment="1">
      <alignment horizontal="right"/>
    </xf>
    <xf numFmtId="2" fontId="0" fillId="0" borderId="0" xfId="0" applyNumberFormat="1"/>
  </cellXfs>
  <cellStyles count="1"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nl-NL"/>
              <a:t>Vochttransport tussen een capillair</a:t>
            </a:r>
            <a:r>
              <a:rPr lang="nl-NL" baseline="0"/>
              <a:t> en de weefselvloeistof</a:t>
            </a:r>
            <a:endParaRPr lang="nl-NL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0.13148574376920832"/>
                  <c:y val="-5.8037689109086078E-4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Blad1!$A$17:$A$37</c:f>
              <c:numCache>
                <c:formatCode>0.00</c:formatCode>
                <c:ptCount val="21"/>
                <c:pt idx="0">
                  <c:v>0</c:v>
                </c:pt>
                <c:pt idx="1">
                  <c:v>0.05</c:v>
                </c:pt>
                <c:pt idx="2">
                  <c:v>0.1</c:v>
                </c:pt>
                <c:pt idx="3">
                  <c:v>0.15</c:v>
                </c:pt>
                <c:pt idx="4">
                  <c:v>0.2</c:v>
                </c:pt>
                <c:pt idx="5">
                  <c:v>0.25</c:v>
                </c:pt>
                <c:pt idx="6">
                  <c:v>0.3</c:v>
                </c:pt>
                <c:pt idx="7">
                  <c:v>0.35</c:v>
                </c:pt>
                <c:pt idx="8">
                  <c:v>0.4</c:v>
                </c:pt>
                <c:pt idx="9">
                  <c:v>0.45</c:v>
                </c:pt>
                <c:pt idx="10">
                  <c:v>0.5</c:v>
                </c:pt>
                <c:pt idx="11">
                  <c:v>0.55000000000000004</c:v>
                </c:pt>
                <c:pt idx="12">
                  <c:v>0.6</c:v>
                </c:pt>
                <c:pt idx="13">
                  <c:v>0.65</c:v>
                </c:pt>
                <c:pt idx="14">
                  <c:v>0.7</c:v>
                </c:pt>
                <c:pt idx="15">
                  <c:v>0.75</c:v>
                </c:pt>
                <c:pt idx="16">
                  <c:v>0.8</c:v>
                </c:pt>
                <c:pt idx="17">
                  <c:v>0.85</c:v>
                </c:pt>
                <c:pt idx="18">
                  <c:v>0.9</c:v>
                </c:pt>
                <c:pt idx="19">
                  <c:v>0.95</c:v>
                </c:pt>
                <c:pt idx="20">
                  <c:v>1</c:v>
                </c:pt>
              </c:numCache>
            </c:numRef>
          </c:xVal>
          <c:yVal>
            <c:numRef>
              <c:f>Blad1!$B$17:$B$37</c:f>
              <c:numCache>
                <c:formatCode>0.00</c:formatCode>
                <c:ptCount val="21"/>
                <c:pt idx="0">
                  <c:v>40</c:v>
                </c:pt>
                <c:pt idx="1">
                  <c:v>39.15</c:v>
                </c:pt>
                <c:pt idx="2">
                  <c:v>38.299999999999997</c:v>
                </c:pt>
                <c:pt idx="3">
                  <c:v>37.450000000000003</c:v>
                </c:pt>
                <c:pt idx="4">
                  <c:v>36.6</c:v>
                </c:pt>
                <c:pt idx="5">
                  <c:v>35.75</c:v>
                </c:pt>
                <c:pt idx="6">
                  <c:v>34.9</c:v>
                </c:pt>
                <c:pt idx="7">
                  <c:v>34.049999999999997</c:v>
                </c:pt>
                <c:pt idx="8">
                  <c:v>33.200000000000003</c:v>
                </c:pt>
                <c:pt idx="9">
                  <c:v>32.35</c:v>
                </c:pt>
                <c:pt idx="10">
                  <c:v>31.5</c:v>
                </c:pt>
                <c:pt idx="11">
                  <c:v>30.65</c:v>
                </c:pt>
                <c:pt idx="12">
                  <c:v>29.8</c:v>
                </c:pt>
                <c:pt idx="13">
                  <c:v>28.95</c:v>
                </c:pt>
                <c:pt idx="14">
                  <c:v>28.1</c:v>
                </c:pt>
                <c:pt idx="15">
                  <c:v>27.25</c:v>
                </c:pt>
                <c:pt idx="16">
                  <c:v>26.4</c:v>
                </c:pt>
                <c:pt idx="17">
                  <c:v>25.55</c:v>
                </c:pt>
                <c:pt idx="18">
                  <c:v>24.7</c:v>
                </c:pt>
                <c:pt idx="19">
                  <c:v>23.85</c:v>
                </c:pt>
                <c:pt idx="20">
                  <c:v>23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23D-4F8C-B0B9-25DA5403F12B}"/>
            </c:ext>
          </c:extLst>
        </c:ser>
        <c:ser>
          <c:idx val="1"/>
          <c:order val="1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0.14279635985672731"/>
                  <c:y val="5.8647163486586645E-4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Blad1!$A$17:$A$37</c:f>
              <c:numCache>
                <c:formatCode>0.00</c:formatCode>
                <c:ptCount val="21"/>
                <c:pt idx="0">
                  <c:v>0</c:v>
                </c:pt>
                <c:pt idx="1">
                  <c:v>0.05</c:v>
                </c:pt>
                <c:pt idx="2">
                  <c:v>0.1</c:v>
                </c:pt>
                <c:pt idx="3">
                  <c:v>0.15</c:v>
                </c:pt>
                <c:pt idx="4">
                  <c:v>0.2</c:v>
                </c:pt>
                <c:pt idx="5">
                  <c:v>0.25</c:v>
                </c:pt>
                <c:pt idx="6">
                  <c:v>0.3</c:v>
                </c:pt>
                <c:pt idx="7">
                  <c:v>0.35</c:v>
                </c:pt>
                <c:pt idx="8">
                  <c:v>0.4</c:v>
                </c:pt>
                <c:pt idx="9">
                  <c:v>0.45</c:v>
                </c:pt>
                <c:pt idx="10">
                  <c:v>0.5</c:v>
                </c:pt>
                <c:pt idx="11">
                  <c:v>0.55000000000000004</c:v>
                </c:pt>
                <c:pt idx="12">
                  <c:v>0.6</c:v>
                </c:pt>
                <c:pt idx="13">
                  <c:v>0.65</c:v>
                </c:pt>
                <c:pt idx="14">
                  <c:v>0.7</c:v>
                </c:pt>
                <c:pt idx="15">
                  <c:v>0.75</c:v>
                </c:pt>
                <c:pt idx="16">
                  <c:v>0.8</c:v>
                </c:pt>
                <c:pt idx="17">
                  <c:v>0.85</c:v>
                </c:pt>
                <c:pt idx="18">
                  <c:v>0.9</c:v>
                </c:pt>
                <c:pt idx="19">
                  <c:v>0.95</c:v>
                </c:pt>
                <c:pt idx="20">
                  <c:v>1</c:v>
                </c:pt>
              </c:numCache>
            </c:numRef>
          </c:xVal>
          <c:yVal>
            <c:numRef>
              <c:f>Blad1!$C$17:$C$37</c:f>
              <c:numCache>
                <c:formatCode>0.00</c:formatCode>
                <c:ptCount val="21"/>
                <c:pt idx="0">
                  <c:v>25</c:v>
                </c:pt>
                <c:pt idx="1">
                  <c:v>25</c:v>
                </c:pt>
                <c:pt idx="2">
                  <c:v>25</c:v>
                </c:pt>
                <c:pt idx="3">
                  <c:v>25</c:v>
                </c:pt>
                <c:pt idx="4">
                  <c:v>25</c:v>
                </c:pt>
                <c:pt idx="5">
                  <c:v>25</c:v>
                </c:pt>
                <c:pt idx="6">
                  <c:v>25</c:v>
                </c:pt>
                <c:pt idx="7">
                  <c:v>25</c:v>
                </c:pt>
                <c:pt idx="8">
                  <c:v>25</c:v>
                </c:pt>
                <c:pt idx="9">
                  <c:v>25</c:v>
                </c:pt>
                <c:pt idx="10">
                  <c:v>25</c:v>
                </c:pt>
                <c:pt idx="11">
                  <c:v>25</c:v>
                </c:pt>
                <c:pt idx="12">
                  <c:v>25</c:v>
                </c:pt>
                <c:pt idx="13">
                  <c:v>25</c:v>
                </c:pt>
                <c:pt idx="14">
                  <c:v>25</c:v>
                </c:pt>
                <c:pt idx="15">
                  <c:v>25</c:v>
                </c:pt>
                <c:pt idx="16">
                  <c:v>25</c:v>
                </c:pt>
                <c:pt idx="17">
                  <c:v>25</c:v>
                </c:pt>
                <c:pt idx="18">
                  <c:v>25</c:v>
                </c:pt>
                <c:pt idx="19">
                  <c:v>25</c:v>
                </c:pt>
                <c:pt idx="20">
                  <c:v>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C23D-4F8C-B0B9-25DA5403F12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7521664"/>
        <c:axId val="57523200"/>
      </c:scatterChart>
      <c:valAx>
        <c:axId val="5752166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nl-NL"/>
                  <a:t>Afstand</a:t>
                </a:r>
                <a:r>
                  <a:rPr lang="nl-NL" baseline="0"/>
                  <a:t> in het </a:t>
                </a:r>
                <a:r>
                  <a:rPr lang="nl-NL"/>
                  <a:t>capillair (mm)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7523200"/>
        <c:crosses val="autoZero"/>
        <c:crossBetween val="midCat"/>
      </c:valAx>
      <c:valAx>
        <c:axId val="575232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nl-NL"/>
                  <a:t>P (mmHg)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752166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552450</xdr:colOff>
      <xdr:row>1</xdr:row>
      <xdr:rowOff>0</xdr:rowOff>
    </xdr:from>
    <xdr:to>
      <xdr:col>14</xdr:col>
      <xdr:colOff>533400</xdr:colOff>
      <xdr:row>30</xdr:row>
      <xdr:rowOff>133350</xdr:rowOff>
    </xdr:to>
    <xdr:graphicFrame macro="">
      <xdr:nvGraphicFramePr>
        <xdr:cNvPr id="2" name="Grafiek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7"/>
  <sheetViews>
    <sheetView tabSelected="1" workbookViewId="0">
      <selection activeCell="D1" sqref="D1"/>
    </sheetView>
  </sheetViews>
  <sheetFormatPr defaultRowHeight="14.5" x14ac:dyDescent="0.35"/>
  <cols>
    <col min="1" max="1" width="22.90625" bestFit="1" customWidth="1"/>
    <col min="16" max="16" width="17.26953125" bestFit="1" customWidth="1"/>
  </cols>
  <sheetData>
    <row r="1" spans="1:22" x14ac:dyDescent="0.35">
      <c r="A1" t="s">
        <v>0</v>
      </c>
      <c r="B1" s="2">
        <v>1</v>
      </c>
      <c r="C1" t="s">
        <v>1</v>
      </c>
    </row>
    <row r="2" spans="1:22" x14ac:dyDescent="0.35">
      <c r="A2" t="s">
        <v>10</v>
      </c>
      <c r="B2" s="5">
        <v>40</v>
      </c>
      <c r="C2" t="s">
        <v>3</v>
      </c>
    </row>
    <row r="3" spans="1:22" x14ac:dyDescent="0.35">
      <c r="A3" t="s">
        <v>11</v>
      </c>
      <c r="B3" s="5">
        <v>-17</v>
      </c>
      <c r="C3" t="s">
        <v>2</v>
      </c>
      <c r="P3" t="s">
        <v>6</v>
      </c>
      <c r="Q3" s="6">
        <f>(l_f*dpf/2)-ABS((ds*l_f/2))</f>
        <v>6.617647058823529</v>
      </c>
    </row>
    <row r="4" spans="1:22" x14ac:dyDescent="0.35">
      <c r="A4" t="s">
        <v>14</v>
      </c>
      <c r="B4" s="2">
        <f>pbs+(l_c*rcb)</f>
        <v>23</v>
      </c>
      <c r="C4" t="s">
        <v>3</v>
      </c>
      <c r="S4" s="1" t="s">
        <v>7</v>
      </c>
      <c r="T4" s="6">
        <f>((opp_filtratie-opp_zuig)/opp_filtratie)*100</f>
        <v>98.222222222222229</v>
      </c>
      <c r="U4" t="s">
        <v>8</v>
      </c>
    </row>
    <row r="5" spans="1:22" x14ac:dyDescent="0.35">
      <c r="A5" t="s">
        <v>17</v>
      </c>
      <c r="B5" s="5">
        <v>25</v>
      </c>
      <c r="C5" t="s">
        <v>3</v>
      </c>
      <c r="P5" t="s">
        <v>13</v>
      </c>
      <c r="Q5" s="6">
        <f>(((ABS(pba-posms)+ABS(ds))*l_z)/2)-(((ABS(posma-ABS(ds)-posms))*l_z)/2)</f>
        <v>0.11764705882352944</v>
      </c>
      <c r="S5" s="1"/>
    </row>
    <row r="6" spans="1:22" x14ac:dyDescent="0.35">
      <c r="A6" t="s">
        <v>18</v>
      </c>
      <c r="B6" s="5">
        <v>0</v>
      </c>
      <c r="C6" t="s">
        <v>2</v>
      </c>
      <c r="S6" s="1"/>
    </row>
    <row r="7" spans="1:22" x14ac:dyDescent="0.35">
      <c r="A7" t="s">
        <v>15</v>
      </c>
      <c r="B7" s="2">
        <f>posms+(l_c*rcz)</f>
        <v>25</v>
      </c>
      <c r="C7" t="s">
        <v>3</v>
      </c>
    </row>
    <row r="8" spans="1:22" x14ac:dyDescent="0.35">
      <c r="A8" s="1" t="s">
        <v>4</v>
      </c>
      <c r="B8" s="3">
        <f>pbs-posms+ABS(ds)</f>
        <v>15</v>
      </c>
      <c r="C8" t="s">
        <v>3</v>
      </c>
      <c r="P8" t="s">
        <v>12</v>
      </c>
      <c r="R8" s="6" t="str">
        <f>IF(T4&gt;0,"fitratie heeft de overhand","colloid osmotische zuigkracht heeft overhand")</f>
        <v>fitratie heeft de overhand</v>
      </c>
      <c r="S8" s="6"/>
      <c r="T8" s="6"/>
      <c r="U8" s="6"/>
      <c r="V8" s="6"/>
    </row>
    <row r="9" spans="1:22" x14ac:dyDescent="0.35">
      <c r="A9" t="s">
        <v>19</v>
      </c>
      <c r="B9" s="2">
        <f>posma-pba</f>
        <v>2</v>
      </c>
      <c r="C9" t="s">
        <v>3</v>
      </c>
    </row>
    <row r="10" spans="1:22" x14ac:dyDescent="0.35">
      <c r="A10" t="s">
        <v>5</v>
      </c>
      <c r="B10" s="3">
        <f>(pbs-posms)/(rcz-rcb)</f>
        <v>0.88235294117647056</v>
      </c>
      <c r="C10" t="s">
        <v>1</v>
      </c>
    </row>
    <row r="11" spans="1:22" x14ac:dyDescent="0.35">
      <c r="A11" t="s">
        <v>20</v>
      </c>
      <c r="B11" s="3">
        <f>l_c-l_f</f>
        <v>0.11764705882352944</v>
      </c>
      <c r="C11" t="s">
        <v>1</v>
      </c>
    </row>
    <row r="12" spans="1:22" x14ac:dyDescent="0.35">
      <c r="A12" t="s">
        <v>9</v>
      </c>
      <c r="B12" s="3">
        <f>l_f*rcz</f>
        <v>0</v>
      </c>
      <c r="C12" t="s">
        <v>3</v>
      </c>
    </row>
    <row r="13" spans="1:22" x14ac:dyDescent="0.35">
      <c r="A13" t="s">
        <v>21</v>
      </c>
      <c r="B13" s="3">
        <f>posms-posma</f>
        <v>0</v>
      </c>
      <c r="C13" t="s">
        <v>3</v>
      </c>
    </row>
    <row r="14" spans="1:22" x14ac:dyDescent="0.35">
      <c r="B14" s="4"/>
    </row>
    <row r="16" spans="1:22" x14ac:dyDescent="0.35">
      <c r="A16" s="7" t="s">
        <v>16</v>
      </c>
      <c r="B16" s="7" t="s">
        <v>23</v>
      </c>
      <c r="C16" s="7" t="s">
        <v>22</v>
      </c>
    </row>
    <row r="17" spans="1:3" x14ac:dyDescent="0.35">
      <c r="A17" s="8">
        <v>0</v>
      </c>
      <c r="B17" s="8">
        <f t="shared" ref="B17:B37" si="0">pbs+rcb*A17</f>
        <v>40</v>
      </c>
      <c r="C17" s="8">
        <f t="shared" ref="C17:C37" si="1">posms+rcz*A17</f>
        <v>25</v>
      </c>
    </row>
    <row r="18" spans="1:3" x14ac:dyDescent="0.35">
      <c r="A18" s="8">
        <v>0.05</v>
      </c>
      <c r="B18" s="8">
        <f t="shared" si="0"/>
        <v>39.15</v>
      </c>
      <c r="C18" s="8">
        <f t="shared" si="1"/>
        <v>25</v>
      </c>
    </row>
    <row r="19" spans="1:3" x14ac:dyDescent="0.35">
      <c r="A19" s="8">
        <v>0.1</v>
      </c>
      <c r="B19" s="8">
        <f t="shared" si="0"/>
        <v>38.299999999999997</v>
      </c>
      <c r="C19" s="8">
        <f t="shared" si="1"/>
        <v>25</v>
      </c>
    </row>
    <row r="20" spans="1:3" x14ac:dyDescent="0.35">
      <c r="A20" s="8">
        <v>0.15</v>
      </c>
      <c r="B20" s="8">
        <f t="shared" si="0"/>
        <v>37.450000000000003</v>
      </c>
      <c r="C20" s="8">
        <f t="shared" si="1"/>
        <v>25</v>
      </c>
    </row>
    <row r="21" spans="1:3" x14ac:dyDescent="0.35">
      <c r="A21" s="8">
        <v>0.2</v>
      </c>
      <c r="B21" s="8">
        <f t="shared" si="0"/>
        <v>36.6</v>
      </c>
      <c r="C21" s="8">
        <f t="shared" si="1"/>
        <v>25</v>
      </c>
    </row>
    <row r="22" spans="1:3" x14ac:dyDescent="0.35">
      <c r="A22" s="8">
        <v>0.25</v>
      </c>
      <c r="B22" s="8">
        <f t="shared" si="0"/>
        <v>35.75</v>
      </c>
      <c r="C22" s="8">
        <f t="shared" si="1"/>
        <v>25</v>
      </c>
    </row>
    <row r="23" spans="1:3" x14ac:dyDescent="0.35">
      <c r="A23" s="8">
        <v>0.3</v>
      </c>
      <c r="B23" s="8">
        <f t="shared" si="0"/>
        <v>34.9</v>
      </c>
      <c r="C23" s="8">
        <f t="shared" si="1"/>
        <v>25</v>
      </c>
    </row>
    <row r="24" spans="1:3" x14ac:dyDescent="0.35">
      <c r="A24" s="8">
        <v>0.35</v>
      </c>
      <c r="B24" s="8">
        <f t="shared" si="0"/>
        <v>34.049999999999997</v>
      </c>
      <c r="C24" s="8">
        <f t="shared" si="1"/>
        <v>25</v>
      </c>
    </row>
    <row r="25" spans="1:3" x14ac:dyDescent="0.35">
      <c r="A25" s="8">
        <v>0.4</v>
      </c>
      <c r="B25" s="8">
        <f t="shared" si="0"/>
        <v>33.200000000000003</v>
      </c>
      <c r="C25" s="8">
        <f t="shared" si="1"/>
        <v>25</v>
      </c>
    </row>
    <row r="26" spans="1:3" x14ac:dyDescent="0.35">
      <c r="A26" s="8">
        <v>0.45</v>
      </c>
      <c r="B26" s="8">
        <f t="shared" si="0"/>
        <v>32.35</v>
      </c>
      <c r="C26" s="8">
        <f t="shared" si="1"/>
        <v>25</v>
      </c>
    </row>
    <row r="27" spans="1:3" x14ac:dyDescent="0.35">
      <c r="A27" s="8">
        <v>0.5</v>
      </c>
      <c r="B27" s="8">
        <f t="shared" si="0"/>
        <v>31.5</v>
      </c>
      <c r="C27" s="8">
        <f t="shared" si="1"/>
        <v>25</v>
      </c>
    </row>
    <row r="28" spans="1:3" x14ac:dyDescent="0.35">
      <c r="A28" s="8">
        <v>0.55000000000000004</v>
      </c>
      <c r="B28" s="8">
        <f t="shared" si="0"/>
        <v>30.65</v>
      </c>
      <c r="C28" s="8">
        <f t="shared" si="1"/>
        <v>25</v>
      </c>
    </row>
    <row r="29" spans="1:3" x14ac:dyDescent="0.35">
      <c r="A29" s="8">
        <v>0.6</v>
      </c>
      <c r="B29" s="8">
        <f t="shared" si="0"/>
        <v>29.8</v>
      </c>
      <c r="C29" s="8">
        <f t="shared" si="1"/>
        <v>25</v>
      </c>
    </row>
    <row r="30" spans="1:3" x14ac:dyDescent="0.35">
      <c r="A30" s="8">
        <v>0.65</v>
      </c>
      <c r="B30" s="8">
        <f t="shared" si="0"/>
        <v>28.95</v>
      </c>
      <c r="C30" s="8">
        <f t="shared" si="1"/>
        <v>25</v>
      </c>
    </row>
    <row r="31" spans="1:3" x14ac:dyDescent="0.35">
      <c r="A31" s="8">
        <v>0.7</v>
      </c>
      <c r="B31" s="8">
        <f t="shared" si="0"/>
        <v>28.1</v>
      </c>
      <c r="C31" s="8">
        <f t="shared" si="1"/>
        <v>25</v>
      </c>
    </row>
    <row r="32" spans="1:3" x14ac:dyDescent="0.35">
      <c r="A32" s="8">
        <v>0.75</v>
      </c>
      <c r="B32" s="8">
        <f t="shared" si="0"/>
        <v>27.25</v>
      </c>
      <c r="C32" s="8">
        <f t="shared" si="1"/>
        <v>25</v>
      </c>
    </row>
    <row r="33" spans="1:3" x14ac:dyDescent="0.35">
      <c r="A33" s="8">
        <v>0.8</v>
      </c>
      <c r="B33" s="8">
        <f t="shared" si="0"/>
        <v>26.4</v>
      </c>
      <c r="C33" s="8">
        <f t="shared" si="1"/>
        <v>25</v>
      </c>
    </row>
    <row r="34" spans="1:3" x14ac:dyDescent="0.35">
      <c r="A34" s="8">
        <v>0.85</v>
      </c>
      <c r="B34" s="8">
        <f t="shared" si="0"/>
        <v>25.55</v>
      </c>
      <c r="C34" s="8">
        <f t="shared" si="1"/>
        <v>25</v>
      </c>
    </row>
    <row r="35" spans="1:3" x14ac:dyDescent="0.35">
      <c r="A35" s="8">
        <v>0.9</v>
      </c>
      <c r="B35" s="8">
        <f t="shared" si="0"/>
        <v>24.7</v>
      </c>
      <c r="C35" s="8">
        <f t="shared" si="1"/>
        <v>25</v>
      </c>
    </row>
    <row r="36" spans="1:3" x14ac:dyDescent="0.35">
      <c r="A36" s="8">
        <v>0.95</v>
      </c>
      <c r="B36" s="8">
        <f t="shared" si="0"/>
        <v>23.85</v>
      </c>
      <c r="C36" s="8">
        <f t="shared" si="1"/>
        <v>25</v>
      </c>
    </row>
    <row r="37" spans="1:3" x14ac:dyDescent="0.35">
      <c r="A37" s="8">
        <v>1</v>
      </c>
      <c r="B37" s="8">
        <f t="shared" si="0"/>
        <v>23</v>
      </c>
      <c r="C37" s="8">
        <f t="shared" si="1"/>
        <v>25</v>
      </c>
    </row>
  </sheetData>
  <sheetProtection selectLockedCells="1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1</vt:i4>
      </vt:variant>
      <vt:variant>
        <vt:lpstr>Benoemde bereiken</vt:lpstr>
      </vt:variant>
      <vt:variant>
        <vt:i4>15</vt:i4>
      </vt:variant>
    </vt:vector>
  </HeadingPairs>
  <TitlesOfParts>
    <vt:vector size="16" baseType="lpstr">
      <vt:lpstr>Blad1</vt:lpstr>
      <vt:lpstr>dpf</vt:lpstr>
      <vt:lpstr>dpz</vt:lpstr>
      <vt:lpstr>ds</vt:lpstr>
      <vt:lpstr>dza</vt:lpstr>
      <vt:lpstr>l_c</vt:lpstr>
      <vt:lpstr>l_f</vt:lpstr>
      <vt:lpstr>l_z</vt:lpstr>
      <vt:lpstr>opp_filtratie</vt:lpstr>
      <vt:lpstr>opp_zuig</vt:lpstr>
      <vt:lpstr>pba</vt:lpstr>
      <vt:lpstr>pbs</vt:lpstr>
      <vt:lpstr>posma</vt:lpstr>
      <vt:lpstr>posms</vt:lpstr>
      <vt:lpstr>rcb</vt:lpstr>
      <vt:lpstr>rcz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tijdelijk</dc:creator>
  <cp:lastModifiedBy>Marieke</cp:lastModifiedBy>
  <dcterms:created xsi:type="dcterms:W3CDTF">2016-03-30T08:16:32Z</dcterms:created>
  <dcterms:modified xsi:type="dcterms:W3CDTF">2017-01-12T23:01:46Z</dcterms:modified>
</cp:coreProperties>
</file>